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rawdopodobieństwo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<sst xmlns="http://schemas.openxmlformats.org/spreadsheetml/2006/main" count="77" uniqueCount="63">
  <si>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Jakie jest prawdopodobieństwo, że wśród wylosowanych kul będą 3 czarne?</t>
  </si>
  <si>
    <t>W urnie są 4 żółte i 6 czarnych kul. Losujemy z urny jednocześnie 5 kul.</t>
  </si>
  <si>
    <t>Ilość możliwości losowań kul z urny:</t>
  </si>
  <si>
    <t>ilość kul w urnie</t>
  </si>
  <si>
    <t>ilość kul losowanych</t>
  </si>
  <si>
    <t>ilość możliwości</t>
  </si>
  <si>
    <t>ilość kul czarnych w urnie</t>
  </si>
  <si>
    <t>ilość kul żółtych w urnie</t>
  </si>
  <si>
    <t>Ilość możliwości losowań 3 kul czarnych i 2 żółtych z urny:</t>
  </si>
  <si>
    <t>Razem:</t>
  </si>
  <si>
    <t>Zad. 1b</t>
  </si>
  <si>
    <t>Zad. 1a</t>
  </si>
  <si>
    <t>prawdopod. porażki</t>
  </si>
  <si>
    <t>prawdop. sukcesu</t>
  </si>
  <si>
    <t>wśród których 3 są czarne, jeśli będziemy z urny losowali n razy po pięć kul?</t>
  </si>
  <si>
    <t>Zastanówmy, jakie jest prawdopodobieństwo wylosowania k razy 5 takich kul,</t>
  </si>
  <si>
    <t>k - ilość sukcesów</t>
  </si>
  <si>
    <t>n - ilość losowań</t>
  </si>
  <si>
    <t>Jakie jest prawdopodobieństwo wylosowania kuli żółtej?</t>
  </si>
  <si>
    <t>ilość kul żółtych</t>
  </si>
  <si>
    <t>I</t>
  </si>
  <si>
    <t>II</t>
  </si>
  <si>
    <t>III</t>
  </si>
  <si>
    <t>szansa wylos.urny</t>
  </si>
  <si>
    <t>ilość kul        w urnie</t>
  </si>
  <si>
    <t>Zad. 2a</t>
  </si>
  <si>
    <t>Zad. 2b</t>
  </si>
  <si>
    <t>szansa wylos. kuli żółtej z urny</t>
  </si>
  <si>
    <t>Zad. 3a</t>
  </si>
  <si>
    <t>Prawdopodobieństwo, że zawodnik przekroczy w jednym rzucie dyskiem 60 m wynosi 0,3.</t>
  </si>
  <si>
    <t>n - ilość rzutów</t>
  </si>
  <si>
    <t>Oblicz prawdopodobieństwo, że zawodnikten w żadnym z n rzutów nie przekroczy 60 m.</t>
  </si>
  <si>
    <t>Zad. 3b</t>
  </si>
  <si>
    <t xml:space="preserve">Ile razy powinien rzucić dyskiem ten zawodnik, aby z prawdopodobieństwem 0,95 </t>
  </si>
  <si>
    <t>prawd.uzyskania sukcesu</t>
  </si>
  <si>
    <t>Zad. 4a</t>
  </si>
  <si>
    <t>Jakie jest prawdopodobieństwo, że urodziny 12 osób przypadkowo wybranych</t>
  </si>
  <si>
    <t>ilość osób wybranych</t>
  </si>
  <si>
    <t>ilość możliwości wyboru osób</t>
  </si>
  <si>
    <t>ilość ich różnych urodzin w roku</t>
  </si>
  <si>
    <t>Zad. 4b</t>
  </si>
  <si>
    <t>n-ilość os. wybranych</t>
  </si>
  <si>
    <t>n € N</t>
  </si>
  <si>
    <t>numer urny</t>
  </si>
  <si>
    <t>Dane są urny z kulami, jak na rysunku. (Jest możliwość zmiany danych). Losujemy kulę.</t>
  </si>
  <si>
    <t>Wylosowano kulę żółtą. Jakie jest prawdopodobieństwo, że pochodzi z urny o numerze n ?</t>
  </si>
  <si>
    <t>Wybierz nr urny</t>
  </si>
  <si>
    <t>Prawd.wylosowania kuli żółtej z zadania 2a wynosi:</t>
  </si>
  <si>
    <t>wypadną w 12 różnych miesiącach?</t>
  </si>
  <si>
    <t>Jakie jest prawdopodobieństwo, że urodziny n osób przypadkowo wybranych z 12 osób</t>
  </si>
  <si>
    <t>Zad. 5</t>
  </si>
  <si>
    <t>W urnie jest n losów, wśród których jeden daje wygraną, dwa uprawniają do wyciągniecia</t>
  </si>
  <si>
    <t>następnego losu, a reszta to losy puste. Kupujemy jeden los wykorzystując maksymalnie</t>
  </si>
  <si>
    <t>uprawnienia. Obliczyć prawdopodobieństwo wyciągnięcia losu z wygraną.</t>
  </si>
  <si>
    <t>ilość wygr.</t>
  </si>
  <si>
    <t>ilość los. uprawn.</t>
  </si>
  <si>
    <t>ilość los. przegr.</t>
  </si>
  <si>
    <t>n - ilość losów</t>
  </si>
  <si>
    <t>lub większym, w co najmniej jednym rzucie przekroczył 60 m?</t>
  </si>
  <si>
    <t>Opracował Zygmunt Pastuszczak</t>
  </si>
  <si>
    <t>Zespół Szkół nr 4 w Kędzierzynie-Koźlu</t>
  </si>
  <si>
    <t xml:space="preserve">Przedstawiamy propozycję rozwiązywania zadań z rachunku prawdopodobieństwa </t>
  </si>
  <si>
    <t>z wykorzystaniem arkusza Excel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</si>
</sst>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yyyy/mm/dd"/>
    <numFmt numFmtId="173" formatCode="#&quot; &quot;??/100"/>
  </numFmts>
  <fonts count="18">
    <font>
      <sz val="10"/>
      <name val="Arial CE"/>
      <family val="0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8"/>
      <color indexed="10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9"/>
      <color indexed="14"/>
      <name val="Arial CE"/>
      <family val="2"/>
    </font>
    <font>
      <b/>
      <sz val="10"/>
      <color indexed="14"/>
      <name val="Arial CE"/>
      <family val="2"/>
    </font>
    <font>
      <b/>
      <sz val="10"/>
      <color indexed="57"/>
      <name val="Arial CE"/>
      <family val="2"/>
    </font>
    <font>
      <sz val="10"/>
      <color indexed="12"/>
      <name val="Arial CE"/>
      <family val="2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3" fillId="6" borderId="1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8" fillId="0" borderId="0" xfId="0" applyFont="1" applyAlignment="1">
      <alignment/>
    </xf>
    <xf numFmtId="170" fontId="1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2" fontId="3" fillId="0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171" fontId="1" fillId="3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171" fontId="15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16" fontId="8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13" fontId="1" fillId="0" borderId="0" xfId="0" applyNumberFormat="1" applyFont="1" applyAlignment="1">
      <alignment horizontal="left"/>
    </xf>
    <xf numFmtId="13" fontId="2" fillId="0" borderId="0" xfId="0" applyNumberFormat="1" applyFont="1" applyAlignment="1">
      <alignment/>
    </xf>
    <xf numFmtId="13" fontId="1" fillId="0" borderId="0" xfId="0" applyNumberFormat="1" applyFont="1" applyAlignment="1">
      <alignment/>
    </xf>
    <xf numFmtId="13" fontId="3" fillId="0" borderId="0" xfId="0" applyNumberFormat="1" applyFont="1" applyAlignment="1">
      <alignment horizontal="center"/>
    </xf>
    <xf numFmtId="13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13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2</xdr:col>
      <xdr:colOff>695325</xdr:colOff>
      <xdr:row>13</xdr:row>
      <xdr:rowOff>123825</xdr:rowOff>
    </xdr:to>
    <xdr:grpSp>
      <xdr:nvGrpSpPr>
        <xdr:cNvPr id="1" name="Group 23"/>
        <xdr:cNvGrpSpPr>
          <a:grpSpLocks/>
        </xdr:cNvGrpSpPr>
      </xdr:nvGrpSpPr>
      <xdr:grpSpPr>
        <a:xfrm>
          <a:off x="704850" y="1543050"/>
          <a:ext cx="1514475" cy="762000"/>
          <a:chOff x="66" y="86"/>
          <a:chExt cx="126" cy="80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66" y="86"/>
            <a:ext cx="126" cy="80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138" y="100"/>
            <a:ext cx="15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108" y="100"/>
            <a:ext cx="15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Oval 4"/>
          <xdr:cNvSpPr>
            <a:spLocks/>
          </xdr:cNvSpPr>
        </xdr:nvSpPr>
        <xdr:spPr>
          <a:xfrm>
            <a:off x="108" y="121"/>
            <a:ext cx="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Oval 5"/>
          <xdr:cNvSpPr>
            <a:spLocks/>
          </xdr:cNvSpPr>
        </xdr:nvSpPr>
        <xdr:spPr>
          <a:xfrm>
            <a:off x="164" y="139"/>
            <a:ext cx="15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81" y="140"/>
            <a:ext cx="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Oval 7"/>
          <xdr:cNvSpPr>
            <a:spLocks/>
          </xdr:cNvSpPr>
        </xdr:nvSpPr>
        <xdr:spPr>
          <a:xfrm>
            <a:off x="138" y="119"/>
            <a:ext cx="15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Oval 8"/>
          <xdr:cNvSpPr>
            <a:spLocks/>
          </xdr:cNvSpPr>
        </xdr:nvSpPr>
        <xdr:spPr>
          <a:xfrm>
            <a:off x="108" y="139"/>
            <a:ext cx="15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Oval 9"/>
          <xdr:cNvSpPr>
            <a:spLocks/>
          </xdr:cNvSpPr>
        </xdr:nvSpPr>
        <xdr:spPr>
          <a:xfrm>
            <a:off x="138" y="139"/>
            <a:ext cx="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Oval 10"/>
          <xdr:cNvSpPr>
            <a:spLocks/>
          </xdr:cNvSpPr>
        </xdr:nvSpPr>
        <xdr:spPr>
          <a:xfrm>
            <a:off x="164" y="119"/>
            <a:ext cx="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Oval 11"/>
          <xdr:cNvSpPr>
            <a:spLocks/>
          </xdr:cNvSpPr>
        </xdr:nvSpPr>
        <xdr:spPr>
          <a:xfrm>
            <a:off x="81" y="120"/>
            <a:ext cx="15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209550</xdr:colOff>
      <xdr:row>11</xdr:row>
      <xdr:rowOff>9525</xdr:rowOff>
    </xdr:from>
    <xdr:to>
      <xdr:col>3</xdr:col>
      <xdr:colOff>742950</xdr:colOff>
      <xdr:row>11</xdr:row>
      <xdr:rowOff>152400</xdr:rowOff>
    </xdr:to>
    <xdr:sp>
      <xdr:nvSpPr>
        <xdr:cNvPr id="13" name="AutoShape 12"/>
        <xdr:cNvSpPr>
          <a:spLocks/>
        </xdr:cNvSpPr>
      </xdr:nvSpPr>
      <xdr:spPr>
        <a:xfrm>
          <a:off x="2676525" y="1866900"/>
          <a:ext cx="533400" cy="142875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609600</xdr:colOff>
      <xdr:row>7</xdr:row>
      <xdr:rowOff>95250</xdr:rowOff>
    </xdr:from>
    <xdr:ext cx="1000125" cy="457200"/>
    <xdr:sp>
      <xdr:nvSpPr>
        <xdr:cNvPr id="14" name="AutoShape 13"/>
        <xdr:cNvSpPr>
          <a:spLocks/>
        </xdr:cNvSpPr>
      </xdr:nvSpPr>
      <xdr:spPr>
        <a:xfrm>
          <a:off x="3076575" y="1304925"/>
          <a:ext cx="1000125" cy="457200"/>
        </a:xfrm>
        <a:prstGeom prst="wedgeEllipseCallout">
          <a:avLst>
            <a:gd name="adj1" fmla="val -48912"/>
            <a:gd name="adj2" fmla="val 625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losujemy
kulę</a:t>
          </a:r>
        </a:p>
      </xdr:txBody>
    </xdr:sp>
    <xdr:clientData/>
  </xdr:oneCellAnchor>
  <xdr:twoCellAnchor>
    <xdr:from>
      <xdr:col>5</xdr:col>
      <xdr:colOff>47625</xdr:colOff>
      <xdr:row>9</xdr:row>
      <xdr:rowOff>38100</xdr:rowOff>
    </xdr:from>
    <xdr:to>
      <xdr:col>6</xdr:col>
      <xdr:colOff>238125</xdr:colOff>
      <xdr:row>13</xdr:row>
      <xdr:rowOff>152400</xdr:rowOff>
    </xdr:to>
    <xdr:grpSp>
      <xdr:nvGrpSpPr>
        <xdr:cNvPr id="15" name="Group 22"/>
        <xdr:cNvGrpSpPr>
          <a:grpSpLocks/>
        </xdr:cNvGrpSpPr>
      </xdr:nvGrpSpPr>
      <xdr:grpSpPr>
        <a:xfrm>
          <a:off x="4429125" y="1571625"/>
          <a:ext cx="1390650" cy="762000"/>
          <a:chOff x="434" y="85"/>
          <a:chExt cx="115" cy="80"/>
        </a:xfrm>
        <a:solidFill>
          <a:srgbClr val="FFFFFF"/>
        </a:solidFill>
      </xdr:grpSpPr>
      <xdr:sp>
        <xdr:nvSpPr>
          <xdr:cNvPr id="16" name="Rectangle 14"/>
          <xdr:cNvSpPr>
            <a:spLocks/>
          </xdr:cNvSpPr>
        </xdr:nvSpPr>
        <xdr:spPr>
          <a:xfrm>
            <a:off x="434" y="85"/>
            <a:ext cx="115" cy="80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Oval 16"/>
          <xdr:cNvSpPr>
            <a:spLocks/>
          </xdr:cNvSpPr>
        </xdr:nvSpPr>
        <xdr:spPr>
          <a:xfrm>
            <a:off x="457" y="119"/>
            <a:ext cx="14" cy="12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17"/>
          <xdr:cNvSpPr>
            <a:spLocks/>
          </xdr:cNvSpPr>
        </xdr:nvSpPr>
        <xdr:spPr>
          <a:xfrm>
            <a:off x="508" y="118"/>
            <a:ext cx="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18"/>
          <xdr:cNvSpPr>
            <a:spLocks/>
          </xdr:cNvSpPr>
        </xdr:nvSpPr>
        <xdr:spPr>
          <a:xfrm>
            <a:off x="482" y="118"/>
            <a:ext cx="1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19"/>
          <xdr:cNvSpPr>
            <a:spLocks/>
          </xdr:cNvSpPr>
        </xdr:nvSpPr>
        <xdr:spPr>
          <a:xfrm>
            <a:off x="470" y="134"/>
            <a:ext cx="14" cy="12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Oval 20"/>
          <xdr:cNvSpPr>
            <a:spLocks/>
          </xdr:cNvSpPr>
        </xdr:nvSpPr>
        <xdr:spPr>
          <a:xfrm>
            <a:off x="498" y="134"/>
            <a:ext cx="14" cy="12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35</xdr:row>
      <xdr:rowOff>19050</xdr:rowOff>
    </xdr:from>
    <xdr:to>
      <xdr:col>6</xdr:col>
      <xdr:colOff>361950</xdr:colOff>
      <xdr:row>42</xdr:row>
      <xdr:rowOff>0</xdr:rowOff>
    </xdr:to>
    <xdr:grpSp>
      <xdr:nvGrpSpPr>
        <xdr:cNvPr id="22" name="Group 66"/>
        <xdr:cNvGrpSpPr>
          <a:grpSpLocks/>
        </xdr:cNvGrpSpPr>
      </xdr:nvGrpSpPr>
      <xdr:grpSpPr>
        <a:xfrm>
          <a:off x="781050" y="6257925"/>
          <a:ext cx="5162550" cy="1114425"/>
          <a:chOff x="73" y="581"/>
          <a:chExt cx="474" cy="117"/>
        </a:xfrm>
        <a:solidFill>
          <a:srgbClr val="FFFFFF"/>
        </a:solidFill>
      </xdr:grpSpPr>
      <xdr:grpSp>
        <xdr:nvGrpSpPr>
          <xdr:cNvPr id="23" name="Group 62"/>
          <xdr:cNvGrpSpPr>
            <a:grpSpLocks/>
          </xdr:cNvGrpSpPr>
        </xdr:nvGrpSpPr>
        <xdr:grpSpPr>
          <a:xfrm>
            <a:off x="73" y="617"/>
            <a:ext cx="474" cy="81"/>
            <a:chOff x="72" y="633"/>
            <a:chExt cx="474" cy="81"/>
          </a:xfrm>
          <a:solidFill>
            <a:srgbClr val="FFFFFF"/>
          </a:solidFill>
        </xdr:grpSpPr>
        <xdr:sp>
          <xdr:nvSpPr>
            <xdr:cNvPr id="24" name="Rectangle 25"/>
            <xdr:cNvSpPr>
              <a:spLocks/>
            </xdr:cNvSpPr>
          </xdr:nvSpPr>
          <xdr:spPr>
            <a:xfrm>
              <a:off x="72" y="633"/>
              <a:ext cx="139" cy="80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" name="Oval 26"/>
            <xdr:cNvSpPr>
              <a:spLocks/>
            </xdr:cNvSpPr>
          </xdr:nvSpPr>
          <xdr:spPr>
            <a:xfrm>
              <a:off x="151" y="647"/>
              <a:ext cx="17" cy="1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" name="Oval 27"/>
            <xdr:cNvSpPr>
              <a:spLocks/>
            </xdr:cNvSpPr>
          </xdr:nvSpPr>
          <xdr:spPr>
            <a:xfrm>
              <a:off x="118" y="647"/>
              <a:ext cx="17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" name="Oval 28"/>
            <xdr:cNvSpPr>
              <a:spLocks/>
            </xdr:cNvSpPr>
          </xdr:nvSpPr>
          <xdr:spPr>
            <a:xfrm>
              <a:off x="118" y="668"/>
              <a:ext cx="17" cy="1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" name="Oval 29"/>
            <xdr:cNvSpPr>
              <a:spLocks/>
            </xdr:cNvSpPr>
          </xdr:nvSpPr>
          <xdr:spPr>
            <a:xfrm>
              <a:off x="180" y="686"/>
              <a:ext cx="17" cy="1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" name="Oval 30"/>
            <xdr:cNvSpPr>
              <a:spLocks/>
            </xdr:cNvSpPr>
          </xdr:nvSpPr>
          <xdr:spPr>
            <a:xfrm>
              <a:off x="89" y="687"/>
              <a:ext cx="16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" name="Oval 31"/>
            <xdr:cNvSpPr>
              <a:spLocks/>
            </xdr:cNvSpPr>
          </xdr:nvSpPr>
          <xdr:spPr>
            <a:xfrm>
              <a:off x="151" y="666"/>
              <a:ext cx="17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" name="Oval 32"/>
            <xdr:cNvSpPr>
              <a:spLocks/>
            </xdr:cNvSpPr>
          </xdr:nvSpPr>
          <xdr:spPr>
            <a:xfrm>
              <a:off x="118" y="686"/>
              <a:ext cx="17" cy="1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" name="Oval 33"/>
            <xdr:cNvSpPr>
              <a:spLocks/>
            </xdr:cNvSpPr>
          </xdr:nvSpPr>
          <xdr:spPr>
            <a:xfrm>
              <a:off x="151" y="686"/>
              <a:ext cx="17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" name="Oval 34"/>
            <xdr:cNvSpPr>
              <a:spLocks/>
            </xdr:cNvSpPr>
          </xdr:nvSpPr>
          <xdr:spPr>
            <a:xfrm>
              <a:off x="180" y="666"/>
              <a:ext cx="17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" name="Oval 35"/>
            <xdr:cNvSpPr>
              <a:spLocks/>
            </xdr:cNvSpPr>
          </xdr:nvSpPr>
          <xdr:spPr>
            <a:xfrm>
              <a:off x="89" y="667"/>
              <a:ext cx="16" cy="1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" name="Rectangle 37"/>
            <xdr:cNvSpPr>
              <a:spLocks/>
            </xdr:cNvSpPr>
          </xdr:nvSpPr>
          <xdr:spPr>
            <a:xfrm>
              <a:off x="407" y="634"/>
              <a:ext cx="139" cy="80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" name="Oval 40"/>
            <xdr:cNvSpPr>
              <a:spLocks/>
            </xdr:cNvSpPr>
          </xdr:nvSpPr>
          <xdr:spPr>
            <a:xfrm>
              <a:off x="453" y="669"/>
              <a:ext cx="17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" name="Oval 41"/>
            <xdr:cNvSpPr>
              <a:spLocks/>
            </xdr:cNvSpPr>
          </xdr:nvSpPr>
          <xdr:spPr>
            <a:xfrm>
              <a:off x="515" y="687"/>
              <a:ext cx="17" cy="1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" name="Oval 42"/>
            <xdr:cNvSpPr>
              <a:spLocks/>
            </xdr:cNvSpPr>
          </xdr:nvSpPr>
          <xdr:spPr>
            <a:xfrm>
              <a:off x="424" y="688"/>
              <a:ext cx="16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" name="Oval 43"/>
            <xdr:cNvSpPr>
              <a:spLocks/>
            </xdr:cNvSpPr>
          </xdr:nvSpPr>
          <xdr:spPr>
            <a:xfrm>
              <a:off x="486" y="667"/>
              <a:ext cx="17" cy="1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" name="Oval 44"/>
            <xdr:cNvSpPr>
              <a:spLocks/>
            </xdr:cNvSpPr>
          </xdr:nvSpPr>
          <xdr:spPr>
            <a:xfrm>
              <a:off x="453" y="687"/>
              <a:ext cx="17" cy="1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" name="Oval 45"/>
            <xdr:cNvSpPr>
              <a:spLocks/>
            </xdr:cNvSpPr>
          </xdr:nvSpPr>
          <xdr:spPr>
            <a:xfrm>
              <a:off x="486" y="687"/>
              <a:ext cx="17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" name="Oval 46"/>
            <xdr:cNvSpPr>
              <a:spLocks/>
            </xdr:cNvSpPr>
          </xdr:nvSpPr>
          <xdr:spPr>
            <a:xfrm>
              <a:off x="515" y="667"/>
              <a:ext cx="17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" name="Oval 47"/>
            <xdr:cNvSpPr>
              <a:spLocks/>
            </xdr:cNvSpPr>
          </xdr:nvSpPr>
          <xdr:spPr>
            <a:xfrm>
              <a:off x="424" y="668"/>
              <a:ext cx="16" cy="1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" name="Rectangle 49"/>
            <xdr:cNvSpPr>
              <a:spLocks/>
            </xdr:cNvSpPr>
          </xdr:nvSpPr>
          <xdr:spPr>
            <a:xfrm>
              <a:off x="238" y="634"/>
              <a:ext cx="139" cy="80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" name="Oval 50"/>
            <xdr:cNvSpPr>
              <a:spLocks/>
            </xdr:cNvSpPr>
          </xdr:nvSpPr>
          <xdr:spPr>
            <a:xfrm>
              <a:off x="317" y="648"/>
              <a:ext cx="17" cy="1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" name="Oval 51"/>
            <xdr:cNvSpPr>
              <a:spLocks/>
            </xdr:cNvSpPr>
          </xdr:nvSpPr>
          <xdr:spPr>
            <a:xfrm>
              <a:off x="284" y="648"/>
              <a:ext cx="17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" name="Oval 52"/>
            <xdr:cNvSpPr>
              <a:spLocks/>
            </xdr:cNvSpPr>
          </xdr:nvSpPr>
          <xdr:spPr>
            <a:xfrm>
              <a:off x="284" y="669"/>
              <a:ext cx="17" cy="1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" name="Oval 53"/>
            <xdr:cNvSpPr>
              <a:spLocks/>
            </xdr:cNvSpPr>
          </xdr:nvSpPr>
          <xdr:spPr>
            <a:xfrm>
              <a:off x="346" y="687"/>
              <a:ext cx="17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" name="Oval 54"/>
            <xdr:cNvSpPr>
              <a:spLocks/>
            </xdr:cNvSpPr>
          </xdr:nvSpPr>
          <xdr:spPr>
            <a:xfrm>
              <a:off x="255" y="688"/>
              <a:ext cx="16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" name="Oval 55"/>
            <xdr:cNvSpPr>
              <a:spLocks/>
            </xdr:cNvSpPr>
          </xdr:nvSpPr>
          <xdr:spPr>
            <a:xfrm>
              <a:off x="317" y="667"/>
              <a:ext cx="17" cy="1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" name="Oval 56"/>
            <xdr:cNvSpPr>
              <a:spLocks/>
            </xdr:cNvSpPr>
          </xdr:nvSpPr>
          <xdr:spPr>
            <a:xfrm>
              <a:off x="284" y="687"/>
              <a:ext cx="17" cy="1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" name="Oval 57"/>
            <xdr:cNvSpPr>
              <a:spLocks/>
            </xdr:cNvSpPr>
          </xdr:nvSpPr>
          <xdr:spPr>
            <a:xfrm>
              <a:off x="317" y="687"/>
              <a:ext cx="17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" name="Oval 58"/>
            <xdr:cNvSpPr>
              <a:spLocks/>
            </xdr:cNvSpPr>
          </xdr:nvSpPr>
          <xdr:spPr>
            <a:xfrm>
              <a:off x="346" y="667"/>
              <a:ext cx="17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" name="Oval 59"/>
            <xdr:cNvSpPr>
              <a:spLocks/>
            </xdr:cNvSpPr>
          </xdr:nvSpPr>
          <xdr:spPr>
            <a:xfrm>
              <a:off x="255" y="668"/>
              <a:ext cx="16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" name="Oval 60"/>
            <xdr:cNvSpPr>
              <a:spLocks/>
            </xdr:cNvSpPr>
          </xdr:nvSpPr>
          <xdr:spPr>
            <a:xfrm>
              <a:off x="88" y="648"/>
              <a:ext cx="17" cy="1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" name="Oval 61"/>
            <xdr:cNvSpPr>
              <a:spLocks/>
            </xdr:cNvSpPr>
          </xdr:nvSpPr>
          <xdr:spPr>
            <a:xfrm>
              <a:off x="179" y="647"/>
              <a:ext cx="17" cy="12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7" name="AutoShape 63"/>
          <xdr:cNvSpPr>
            <a:spLocks/>
          </xdr:cNvSpPr>
        </xdr:nvSpPr>
        <xdr:spPr>
          <a:xfrm>
            <a:off x="128" y="582"/>
            <a:ext cx="68" cy="22"/>
          </a:xfrm>
          <a:prstGeom prst="cloudCallout">
            <a:avLst>
              <a:gd name="adj1" fmla="val -48527"/>
              <a:gd name="adj2" fmla="val 7727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rPr>
              <a:t>urna I</a:t>
            </a:r>
          </a:p>
        </xdr:txBody>
      </xdr:sp>
      <xdr:sp>
        <xdr:nvSpPr>
          <xdr:cNvPr id="58" name="AutoShape 64"/>
          <xdr:cNvSpPr>
            <a:spLocks/>
          </xdr:cNvSpPr>
        </xdr:nvSpPr>
        <xdr:spPr>
          <a:xfrm>
            <a:off x="281" y="582"/>
            <a:ext cx="68" cy="22"/>
          </a:xfrm>
          <a:prstGeom prst="cloudCallout">
            <a:avLst>
              <a:gd name="adj1" fmla="val -48527"/>
              <a:gd name="adj2" fmla="val 7727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rPr>
              <a:t>urna II</a:t>
            </a:r>
          </a:p>
        </xdr:txBody>
      </xdr:sp>
      <xdr:sp>
        <xdr:nvSpPr>
          <xdr:cNvPr id="59" name="AutoShape 65"/>
          <xdr:cNvSpPr>
            <a:spLocks/>
          </xdr:cNvSpPr>
        </xdr:nvSpPr>
        <xdr:spPr>
          <a:xfrm>
            <a:off x="446" y="581"/>
            <a:ext cx="68" cy="22"/>
          </a:xfrm>
          <a:prstGeom prst="cloudCallout">
            <a:avLst>
              <a:gd name="adj1" fmla="val -48527"/>
              <a:gd name="adj2" fmla="val 7727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rPr>
              <a:t>urna III</a:t>
            </a:r>
          </a:p>
        </xdr:txBody>
      </xdr:sp>
    </xdr:grpSp>
    <xdr:clientData/>
  </xdr:twoCellAnchor>
  <xdr:twoCellAnchor>
    <xdr:from>
      <xdr:col>1</xdr:col>
      <xdr:colOff>733425</xdr:colOff>
      <xdr:row>96</xdr:row>
      <xdr:rowOff>19050</xdr:rowOff>
    </xdr:from>
    <xdr:to>
      <xdr:col>4</xdr:col>
      <xdr:colOff>381000</xdr:colOff>
      <xdr:row>99</xdr:row>
      <xdr:rowOff>114300</xdr:rowOff>
    </xdr:to>
    <xdr:grpSp>
      <xdr:nvGrpSpPr>
        <xdr:cNvPr id="60" name="Group 102"/>
        <xdr:cNvGrpSpPr>
          <a:grpSpLocks/>
        </xdr:cNvGrpSpPr>
      </xdr:nvGrpSpPr>
      <xdr:grpSpPr>
        <a:xfrm>
          <a:off x="1419225" y="16944975"/>
          <a:ext cx="2200275" cy="581025"/>
          <a:chOff x="131" y="1703"/>
          <a:chExt cx="203" cy="61"/>
        </a:xfrm>
        <a:solidFill>
          <a:srgbClr val="FFFFFF"/>
        </a:solidFill>
      </xdr:grpSpPr>
      <xdr:sp>
        <xdr:nvSpPr>
          <xdr:cNvPr id="61" name="Line 67"/>
          <xdr:cNvSpPr>
            <a:spLocks/>
          </xdr:cNvSpPr>
        </xdr:nvSpPr>
        <xdr:spPr>
          <a:xfrm flipH="1">
            <a:off x="137" y="1703"/>
            <a:ext cx="93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68"/>
          <xdr:cNvSpPr>
            <a:spLocks/>
          </xdr:cNvSpPr>
        </xdr:nvSpPr>
        <xdr:spPr>
          <a:xfrm>
            <a:off x="231" y="1704"/>
            <a:ext cx="96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70"/>
          <xdr:cNvSpPr>
            <a:spLocks/>
          </xdr:cNvSpPr>
        </xdr:nvSpPr>
        <xdr:spPr>
          <a:xfrm>
            <a:off x="229" y="1704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1"/>
          <xdr:cNvSpPr>
            <a:spLocks/>
          </xdr:cNvSpPr>
        </xdr:nvSpPr>
        <xdr:spPr>
          <a:xfrm>
            <a:off x="131" y="1725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rPr>
              <a:t>w</a:t>
            </a:r>
          </a:p>
        </xdr:txBody>
      </xdr:sp>
      <xdr:sp>
        <xdr:nvSpPr>
          <xdr:cNvPr id="65" name="Rectangle 72"/>
          <xdr:cNvSpPr>
            <a:spLocks/>
          </xdr:cNvSpPr>
        </xdr:nvSpPr>
        <xdr:spPr>
          <a:xfrm>
            <a:off x="221" y="1748"/>
            <a:ext cx="16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</a:t>
            </a:r>
          </a:p>
        </xdr:txBody>
      </xdr:sp>
      <xdr:sp>
        <xdr:nvSpPr>
          <xdr:cNvPr id="66" name="Rectangle 73"/>
          <xdr:cNvSpPr>
            <a:spLocks/>
          </xdr:cNvSpPr>
        </xdr:nvSpPr>
        <xdr:spPr>
          <a:xfrm>
            <a:off x="318" y="1728"/>
            <a:ext cx="16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</xdr:grpSp>
    <xdr:clientData/>
  </xdr:twoCellAnchor>
  <xdr:twoCellAnchor>
    <xdr:from>
      <xdr:col>3</xdr:col>
      <xdr:colOff>104775</xdr:colOff>
      <xdr:row>99</xdr:row>
      <xdr:rowOff>38100</xdr:rowOff>
    </xdr:from>
    <xdr:to>
      <xdr:col>5</xdr:col>
      <xdr:colOff>400050</xdr:colOff>
      <xdr:row>102</xdr:row>
      <xdr:rowOff>133350</xdr:rowOff>
    </xdr:to>
    <xdr:grpSp>
      <xdr:nvGrpSpPr>
        <xdr:cNvPr id="67" name="Group 103"/>
        <xdr:cNvGrpSpPr>
          <a:grpSpLocks/>
        </xdr:cNvGrpSpPr>
      </xdr:nvGrpSpPr>
      <xdr:grpSpPr>
        <a:xfrm>
          <a:off x="2571750" y="17449800"/>
          <a:ext cx="2209800" cy="581025"/>
          <a:chOff x="238" y="1756"/>
          <a:chExt cx="203" cy="61"/>
        </a:xfrm>
        <a:solidFill>
          <a:srgbClr val="FFFFFF"/>
        </a:solidFill>
      </xdr:grpSpPr>
      <xdr:sp>
        <xdr:nvSpPr>
          <xdr:cNvPr id="68" name="Line 84"/>
          <xdr:cNvSpPr>
            <a:spLocks/>
          </xdr:cNvSpPr>
        </xdr:nvSpPr>
        <xdr:spPr>
          <a:xfrm flipH="1">
            <a:off x="244" y="1756"/>
            <a:ext cx="93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85"/>
          <xdr:cNvSpPr>
            <a:spLocks/>
          </xdr:cNvSpPr>
        </xdr:nvSpPr>
        <xdr:spPr>
          <a:xfrm>
            <a:off x="338" y="1757"/>
            <a:ext cx="96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86"/>
          <xdr:cNvSpPr>
            <a:spLocks/>
          </xdr:cNvSpPr>
        </xdr:nvSpPr>
        <xdr:spPr>
          <a:xfrm>
            <a:off x="336" y="1757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7"/>
          <xdr:cNvSpPr>
            <a:spLocks/>
          </xdr:cNvSpPr>
        </xdr:nvSpPr>
        <xdr:spPr>
          <a:xfrm>
            <a:off x="238" y="1778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rPr>
              <a:t>w</a:t>
            </a:r>
          </a:p>
        </xdr:txBody>
      </xdr:sp>
      <xdr:sp>
        <xdr:nvSpPr>
          <xdr:cNvPr id="72" name="Rectangle 88"/>
          <xdr:cNvSpPr>
            <a:spLocks/>
          </xdr:cNvSpPr>
        </xdr:nvSpPr>
        <xdr:spPr>
          <a:xfrm>
            <a:off x="328" y="1801"/>
            <a:ext cx="16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</a:t>
            </a:r>
          </a:p>
        </xdr:txBody>
      </xdr:sp>
      <xdr:sp>
        <xdr:nvSpPr>
          <xdr:cNvPr id="73" name="Rectangle 89"/>
          <xdr:cNvSpPr>
            <a:spLocks/>
          </xdr:cNvSpPr>
        </xdr:nvSpPr>
        <xdr:spPr>
          <a:xfrm>
            <a:off x="425" y="1781"/>
            <a:ext cx="16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</xdr:grpSp>
    <xdr:clientData/>
  </xdr:twoCellAnchor>
  <xdr:twoCellAnchor>
    <xdr:from>
      <xdr:col>4</xdr:col>
      <xdr:colOff>542925</xdr:colOff>
      <xdr:row>102</xdr:row>
      <xdr:rowOff>19050</xdr:rowOff>
    </xdr:from>
    <xdr:to>
      <xdr:col>5</xdr:col>
      <xdr:colOff>552450</xdr:colOff>
      <xdr:row>105</xdr:row>
      <xdr:rowOff>114300</xdr:rowOff>
    </xdr:to>
    <xdr:grpSp>
      <xdr:nvGrpSpPr>
        <xdr:cNvPr id="74" name="Group 101"/>
        <xdr:cNvGrpSpPr>
          <a:grpSpLocks/>
        </xdr:cNvGrpSpPr>
      </xdr:nvGrpSpPr>
      <xdr:grpSpPr>
        <a:xfrm>
          <a:off x="3781425" y="17916525"/>
          <a:ext cx="1152525" cy="581025"/>
          <a:chOff x="348" y="1809"/>
          <a:chExt cx="106" cy="61"/>
        </a:xfrm>
        <a:solidFill>
          <a:srgbClr val="FFFFFF"/>
        </a:solidFill>
      </xdr:grpSpPr>
      <xdr:sp>
        <xdr:nvSpPr>
          <xdr:cNvPr id="75" name="Line 91"/>
          <xdr:cNvSpPr>
            <a:spLocks/>
          </xdr:cNvSpPr>
        </xdr:nvSpPr>
        <xdr:spPr>
          <a:xfrm flipH="1">
            <a:off x="354" y="1809"/>
            <a:ext cx="93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93"/>
          <xdr:cNvSpPr>
            <a:spLocks/>
          </xdr:cNvSpPr>
        </xdr:nvSpPr>
        <xdr:spPr>
          <a:xfrm>
            <a:off x="446" y="1810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4"/>
          <xdr:cNvSpPr>
            <a:spLocks/>
          </xdr:cNvSpPr>
        </xdr:nvSpPr>
        <xdr:spPr>
          <a:xfrm>
            <a:off x="348" y="1831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rPr>
              <a:t>w</a:t>
            </a:r>
          </a:p>
        </xdr:txBody>
      </xdr:sp>
      <xdr:sp>
        <xdr:nvSpPr>
          <xdr:cNvPr id="78" name="Rectangle 95"/>
          <xdr:cNvSpPr>
            <a:spLocks/>
          </xdr:cNvSpPr>
        </xdr:nvSpPr>
        <xdr:spPr>
          <a:xfrm>
            <a:off x="438" y="1854"/>
            <a:ext cx="16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E4" sqref="E4"/>
    </sheetView>
  </sheetViews>
  <sheetFormatPr defaultColWidth="9.00390625" defaultRowHeight="12.75"/>
  <cols>
    <col min="2" max="2" width="11.00390625" style="0" customWidth="1"/>
    <col min="3" max="3" width="12.375" style="0" bestFit="1" customWidth="1"/>
    <col min="4" max="4" width="10.125" style="0" bestFit="1" customWidth="1"/>
    <col min="5" max="5" width="15.00390625" style="0" customWidth="1"/>
    <col min="6" max="6" width="15.75390625" style="0" customWidth="1"/>
    <col min="7" max="7" width="10.75390625" style="0" bestFit="1" customWidth="1"/>
    <col min="8" max="8" width="10.25390625" style="0" customWidth="1"/>
    <col min="9" max="9" width="9.75390625" style="0" customWidth="1"/>
  </cols>
  <sheetData>
    <row r="1" ht="15.75">
      <c r="B1" s="49" t="s">
        <v>61</v>
      </c>
    </row>
    <row r="2" ht="15.75">
      <c r="B2" s="49" t="s">
        <v>62</v>
      </c>
    </row>
    <row r="5" ht="12.75">
      <c r="A5" s="1" t="s">
        <v>11</v>
      </c>
    </row>
    <row r="6" spans="2:8" ht="12.75">
      <c r="B6" s="11" t="s">
        <v>1</v>
      </c>
      <c r="C6" s="11"/>
      <c r="D6" s="11"/>
      <c r="E6" s="11"/>
      <c r="F6" s="11"/>
      <c r="G6" s="11"/>
      <c r="H6" s="2"/>
    </row>
    <row r="7" spans="2:8" ht="12.75">
      <c r="B7" s="11" t="s">
        <v>0</v>
      </c>
      <c r="C7" s="11"/>
      <c r="D7" s="11"/>
      <c r="E7" s="11"/>
      <c r="F7" s="11"/>
      <c r="G7" s="11"/>
      <c r="H7" s="2"/>
    </row>
    <row r="16" spans="1:8" ht="12.75">
      <c r="A16" s="46" t="s">
        <v>2</v>
      </c>
      <c r="B16" s="46"/>
      <c r="C16" s="46"/>
      <c r="E16" s="46" t="s">
        <v>8</v>
      </c>
      <c r="F16" s="46"/>
      <c r="G16" s="46"/>
      <c r="H16" s="8"/>
    </row>
    <row r="18" spans="1:7" ht="26.25" customHeight="1">
      <c r="A18" s="3" t="s">
        <v>3</v>
      </c>
      <c r="B18" s="3" t="s">
        <v>4</v>
      </c>
      <c r="C18" s="3" t="s">
        <v>5</v>
      </c>
      <c r="E18" s="6" t="s">
        <v>6</v>
      </c>
      <c r="F18" s="3" t="s">
        <v>4</v>
      </c>
      <c r="G18" s="3" t="s">
        <v>5</v>
      </c>
    </row>
    <row r="19" spans="1:7" ht="12.75">
      <c r="A19" s="7">
        <v>10</v>
      </c>
      <c r="B19" s="7">
        <v>5</v>
      </c>
      <c r="C19" s="4">
        <f>IF(AND(A19=10,B19=5),COMBIN(A19,B19),"Złe dane.")</f>
        <v>252</v>
      </c>
      <c r="E19" s="7">
        <v>6</v>
      </c>
      <c r="F19" s="7">
        <v>3</v>
      </c>
      <c r="G19" s="4">
        <f>IF(AND(F19=3,E19=6),COMBIN(E19,F19),"Złe dane.")</f>
        <v>20</v>
      </c>
    </row>
    <row r="20" spans="5:7" ht="25.5">
      <c r="E20" s="5" t="s">
        <v>7</v>
      </c>
      <c r="F20" s="3" t="s">
        <v>4</v>
      </c>
      <c r="G20" s="3" t="s">
        <v>5</v>
      </c>
    </row>
    <row r="21" spans="5:7" ht="12.75">
      <c r="E21" s="7">
        <f>A19-E19</f>
        <v>4</v>
      </c>
      <c r="F21" s="7">
        <v>2</v>
      </c>
      <c r="G21" s="4">
        <f>IF(AND(E21=4,F21=2),COMBIN(E21,F21),"Złe dane.")</f>
        <v>6</v>
      </c>
    </row>
    <row r="22" spans="6:7" ht="12.75">
      <c r="F22" s="9" t="s">
        <v>9</v>
      </c>
      <c r="G22" s="4">
        <f>IF(AND(E19=6,F19=3,E21=4,F21=2),G19*G21,"Złe dane")</f>
        <v>120</v>
      </c>
    </row>
    <row r="24" spans="1:7" ht="12.75">
      <c r="A24" s="10" t="str">
        <f>IF(AND(E19=6,F19=3,E21=4,F21=2,A19=10,B19=5),CONCATENATE("Odp: Prawdopodobieństwo wylosowania 3 kul czarnych wynosi: ",ROUND(G22/C19,4),"."),"UWAGA!  Wstaw właściwe dane z zadania.")</f>
        <v>Odp: Prawdopodobieństwo wylosowania 3 kul czarnych wynosi: 0,4762.</v>
      </c>
      <c r="B24" s="10"/>
      <c r="C24" s="10"/>
      <c r="D24" s="10"/>
      <c r="E24" s="10"/>
      <c r="F24" s="10"/>
      <c r="G24" s="13"/>
    </row>
    <row r="25" ht="12.75">
      <c r="A25" s="1" t="s">
        <v>10</v>
      </c>
    </row>
    <row r="26" spans="2:6" ht="12.75">
      <c r="B26" s="11" t="s">
        <v>15</v>
      </c>
      <c r="C26" s="11"/>
      <c r="D26" s="11"/>
      <c r="E26" s="11"/>
      <c r="F26" s="11"/>
    </row>
    <row r="27" spans="2:7" ht="12.75">
      <c r="B27" s="11" t="s">
        <v>14</v>
      </c>
      <c r="C27" s="11"/>
      <c r="D27" s="11"/>
      <c r="E27" s="11"/>
      <c r="F27" s="11"/>
      <c r="G27" s="11"/>
    </row>
    <row r="28" ht="12.75">
      <c r="G28" s="11"/>
    </row>
    <row r="29" spans="2:5" ht="25.5">
      <c r="B29" s="3" t="s">
        <v>17</v>
      </c>
      <c r="C29" s="3" t="s">
        <v>16</v>
      </c>
      <c r="D29" s="3" t="s">
        <v>13</v>
      </c>
      <c r="E29" s="3" t="s">
        <v>12</v>
      </c>
    </row>
    <row r="30" spans="2:5" ht="12.75">
      <c r="B30" s="7">
        <v>4</v>
      </c>
      <c r="C30" s="7">
        <v>2</v>
      </c>
      <c r="D30" s="12">
        <f>G22/C19</f>
        <v>0.47619047619047616</v>
      </c>
      <c r="E30" s="12">
        <f>1-D30</f>
        <v>0.5238095238095238</v>
      </c>
    </row>
    <row r="32" spans="1:8" ht="12.75">
      <c r="A32" s="15" t="str">
        <f>IF(B30&gt;=C30,CONCATENATE("Odp: Prawdopodobieństwo wylosowania ","w ",B30," doświadczeniach ",C30," razy takich kul wynosi: ",BINOMDIST(C30,B30,D30,FALSE),".")," Podaj liczby naturalne n, k takie aby  n &gt;= k.")</f>
        <v>Odp: Prawdopodobieństwo wylosowania w 4 doświadczeniach 2 razy takich kul wynosi: 0,373301247936816.</v>
      </c>
      <c r="B32" s="15"/>
      <c r="C32" s="15"/>
      <c r="D32" s="15"/>
      <c r="E32" s="15"/>
      <c r="F32" s="15"/>
      <c r="G32" s="15"/>
      <c r="H32" s="16"/>
    </row>
    <row r="33" ht="12.75">
      <c r="A33" s="1" t="s">
        <v>25</v>
      </c>
    </row>
    <row r="34" spans="2:5" ht="12.75">
      <c r="B34" s="11" t="s">
        <v>44</v>
      </c>
      <c r="C34" s="11"/>
      <c r="D34" s="11"/>
      <c r="E34" s="11"/>
    </row>
    <row r="35" spans="2:6" ht="12.75">
      <c r="B35" s="11" t="s">
        <v>18</v>
      </c>
      <c r="C35" s="11"/>
      <c r="D35" s="11"/>
      <c r="E35" s="11"/>
      <c r="F35" s="17"/>
    </row>
    <row r="36" ht="12.75">
      <c r="F36" s="17"/>
    </row>
    <row r="42" ht="12.75">
      <c r="C42" s="18"/>
    </row>
    <row r="44" spans="2:6" ht="25.5">
      <c r="B44" s="3" t="s">
        <v>43</v>
      </c>
      <c r="C44" s="3" t="s">
        <v>24</v>
      </c>
      <c r="D44" s="3" t="s">
        <v>19</v>
      </c>
      <c r="E44" s="3" t="s">
        <v>23</v>
      </c>
      <c r="F44" s="3" t="s">
        <v>27</v>
      </c>
    </row>
    <row r="45" spans="2:6" ht="12.75">
      <c r="B45" s="20" t="s">
        <v>20</v>
      </c>
      <c r="C45" s="7">
        <v>12</v>
      </c>
      <c r="D45" s="19">
        <v>5</v>
      </c>
      <c r="E45" s="21">
        <v>0.3333333333333333</v>
      </c>
      <c r="F45" s="23">
        <f>D45/C45*E45</f>
        <v>0.1388888888888889</v>
      </c>
    </row>
    <row r="46" spans="2:6" ht="12.75">
      <c r="B46" s="20" t="s">
        <v>21</v>
      </c>
      <c r="C46" s="7">
        <v>10</v>
      </c>
      <c r="D46" s="19">
        <v>6</v>
      </c>
      <c r="E46" s="21">
        <v>0.3333333333333333</v>
      </c>
      <c r="F46" s="23">
        <f>D46/C46*E46</f>
        <v>0.19999999999999998</v>
      </c>
    </row>
    <row r="47" spans="2:6" ht="12.75">
      <c r="B47" s="20" t="s">
        <v>22</v>
      </c>
      <c r="C47" s="7">
        <v>8</v>
      </c>
      <c r="D47" s="19">
        <v>4</v>
      </c>
      <c r="E47" s="21">
        <v>0.3333333333333333</v>
      </c>
      <c r="F47" s="23">
        <f>D47/C47*E47</f>
        <v>0.16666666666666666</v>
      </c>
    </row>
    <row r="49" spans="1:5" ht="12.75">
      <c r="A49" s="14" t="str">
        <f>IF(AND(C45&gt;=D45,C46&gt;=C47&gt;=D47),CONCATENATE("Odp: Prawdopodobieństwo wylosowania kuli żółtej wynosi: ",ROUND(D45/C45*E45+D46/C46*E46+D47/C47*E47,4))," Ilość kul w urnie musi być liczbą naturalną niemniejszą od ilości kul żółtych.")</f>
        <v>Odp: Prawdopodobieństwo wylosowania kuli żółtej wynosi: 0,5056</v>
      </c>
      <c r="B49" s="14"/>
      <c r="C49" s="14"/>
      <c r="D49" s="14"/>
      <c r="E49" s="14"/>
    </row>
    <row r="50" ht="12.75">
      <c r="A50" s="1" t="s">
        <v>26</v>
      </c>
    </row>
    <row r="51" spans="2:7" ht="12.75">
      <c r="B51" s="11" t="s">
        <v>45</v>
      </c>
      <c r="C51" s="11"/>
      <c r="D51" s="11"/>
      <c r="E51" s="11"/>
      <c r="F51" s="11"/>
      <c r="G51" s="11"/>
    </row>
    <row r="53" spans="1:7" ht="12.75">
      <c r="A53" s="47" t="s">
        <v>47</v>
      </c>
      <c r="B53" s="47"/>
      <c r="C53" s="47"/>
      <c r="D53" s="48"/>
      <c r="E53" s="22">
        <f>ROUND(D45/C45*E45+D46/C46*E46+D47/C47*E47,4)</f>
        <v>0.5056</v>
      </c>
      <c r="F53" s="34" t="s">
        <v>46</v>
      </c>
      <c r="G53" s="20" t="s">
        <v>21</v>
      </c>
    </row>
    <row r="55" spans="1:6" ht="12.75">
      <c r="A55" s="14" t="str">
        <f>IF(G53="II",CONCATENATE("Odp: Prawdopodobieństwo, że wylosowana kula żółta pochodzi z urny ",G53," wynosi: ",ROUND(F46/E53,4)),IF(G53="I",CONCATENATE("Odp: Prawdopodobieństwo, że wylosowana kula żółta pochodzi z urny ",G53," wynosi: ",ROUND(F45/E53,4)),IF(G53="III",CONCATENATE("Odp: Prawdopodobieństwo, że wylosowana kula żółta pochodzi z urny ",G53," wynosi: ",ROUND(F47/E53,4)),"UWAGA!  Nie ma urny o takim numerze. Wybierz liczby rzymskie od I - III")))</f>
        <v>Odp: Prawdopodobieństwo, że wylosowana kula żółta pochodzi z urny II wynosi: 0,3956</v>
      </c>
      <c r="B55" s="14"/>
      <c r="C55" s="14"/>
      <c r="D55" s="14"/>
      <c r="E55" s="14"/>
      <c r="F55" s="14"/>
    </row>
    <row r="57" ht="12.75">
      <c r="A57" s="1" t="s">
        <v>28</v>
      </c>
    </row>
    <row r="58" spans="2:7" ht="12.75">
      <c r="B58" s="11" t="s">
        <v>29</v>
      </c>
      <c r="C58" s="11"/>
      <c r="D58" s="11"/>
      <c r="E58" s="11"/>
      <c r="F58" s="11"/>
      <c r="G58" s="11"/>
    </row>
    <row r="59" spans="2:7" ht="12.75">
      <c r="B59" s="11" t="s">
        <v>31</v>
      </c>
      <c r="C59" s="11"/>
      <c r="D59" s="11"/>
      <c r="E59" s="11"/>
      <c r="F59" s="11"/>
      <c r="G59" s="11"/>
    </row>
    <row r="61" spans="2:5" ht="25.5">
      <c r="B61" s="3" t="s">
        <v>30</v>
      </c>
      <c r="C61" s="3" t="s">
        <v>16</v>
      </c>
      <c r="D61" s="3" t="s">
        <v>13</v>
      </c>
      <c r="E61" s="3" t="s">
        <v>12</v>
      </c>
    </row>
    <row r="62" spans="2:5" ht="12.75">
      <c r="B62" s="7">
        <v>6</v>
      </c>
      <c r="C62" s="4">
        <v>0</v>
      </c>
      <c r="D62" s="27">
        <v>0.3</v>
      </c>
      <c r="E62" s="24">
        <f>1-D62</f>
        <v>0.7</v>
      </c>
    </row>
    <row r="64" spans="1:7" ht="12.75">
      <c r="A64" s="14" t="str">
        <f>IF(AND(B62&gt;=C62,C62=0,E62=1-D62),CONCATENATE("Odp: Prawdopodobieństwo, że zawodnik w żadnym z ",B62," rzutów nie przekroczy 60 m wynosi: ",BINOMDIST(C62,B62,D62,FALSE)),"UWAGA!  Wybierz liczby naturalne n, k takie, aby n &gt;= k i k = 0. Jest możliwość zmiany prawdopodobieństwa sukcesu.")</f>
        <v>Odp: Prawdopodobieństwo, że zawodnik w żadnym z 6 rzutów nie przekroczy 60 m wynosi: 0,117649</v>
      </c>
      <c r="B64" s="14"/>
      <c r="C64" s="14"/>
      <c r="D64" s="14"/>
      <c r="E64" s="14"/>
      <c r="F64" s="14"/>
      <c r="G64" s="14"/>
    </row>
    <row r="65" ht="12.75">
      <c r="A65" s="1" t="s">
        <v>32</v>
      </c>
    </row>
    <row r="66" spans="2:7" ht="12.75">
      <c r="B66" s="11" t="s">
        <v>33</v>
      </c>
      <c r="C66" s="11"/>
      <c r="D66" s="11"/>
      <c r="E66" s="11"/>
      <c r="F66" s="11"/>
      <c r="G66" s="11"/>
    </row>
    <row r="67" spans="2:7" ht="12.75">
      <c r="B67" s="11" t="s">
        <v>58</v>
      </c>
      <c r="C67" s="11"/>
      <c r="D67" s="11"/>
      <c r="E67" s="11"/>
      <c r="F67" s="11"/>
      <c r="G67" s="11"/>
    </row>
    <row r="69" spans="2:5" ht="25.5">
      <c r="B69" s="28" t="s">
        <v>30</v>
      </c>
      <c r="C69" s="3" t="s">
        <v>13</v>
      </c>
      <c r="D69" s="3" t="s">
        <v>12</v>
      </c>
      <c r="E69" s="25" t="s">
        <v>34</v>
      </c>
    </row>
    <row r="70" spans="2:5" ht="12.75">
      <c r="B70" s="29">
        <f>ROUNDUP((LOG(1-E70,D70)),0)</f>
        <v>9</v>
      </c>
      <c r="C70" s="27">
        <v>0.3</v>
      </c>
      <c r="D70" s="24">
        <f>1-C70</f>
        <v>0.7</v>
      </c>
      <c r="E70" s="26">
        <v>0.95</v>
      </c>
    </row>
    <row r="72" spans="1:4" ht="12.75">
      <c r="A72" s="14" t="str">
        <f>IF(D70=1-C70,CONCATENATE("Odp: Zawodnik powinien rzucić dyskiem ",B70," razy.")," UWAGA! Nie można zmieniać prawdopodobieństwa porażki.")</f>
        <v>Odp: Zawodnik powinien rzucić dyskiem 9 razy.</v>
      </c>
      <c r="B72" s="14"/>
      <c r="C72" s="14"/>
      <c r="D72" s="14"/>
    </row>
    <row r="73" ht="12.75">
      <c r="A73" s="1" t="s">
        <v>35</v>
      </c>
    </row>
    <row r="74" spans="2:6" ht="12.75">
      <c r="B74" s="11" t="s">
        <v>36</v>
      </c>
      <c r="C74" s="11"/>
      <c r="D74" s="11"/>
      <c r="E74" s="11"/>
      <c r="F74" s="11"/>
    </row>
    <row r="75" spans="2:6" ht="12.75">
      <c r="B75" s="11" t="s">
        <v>48</v>
      </c>
      <c r="C75" s="11"/>
      <c r="D75" s="11"/>
      <c r="E75" s="11"/>
      <c r="F75" s="11"/>
    </row>
    <row r="77" spans="4:6" ht="25.5">
      <c r="D77" s="28" t="s">
        <v>37</v>
      </c>
      <c r="E77" s="3" t="s">
        <v>38</v>
      </c>
      <c r="F77" s="3" t="s">
        <v>39</v>
      </c>
    </row>
    <row r="78" spans="4:6" ht="12.75">
      <c r="D78" s="33">
        <v>12</v>
      </c>
      <c r="E78" s="4">
        <f>IF(D78=12,POWER(12,D78),"Patrz uwaga.")</f>
        <v>8916100448256</v>
      </c>
      <c r="F78" s="30">
        <f>IF(D78=12,PERMUT(D78,D78),"Patrz uwaga.")</f>
        <v>479001600</v>
      </c>
    </row>
    <row r="80" spans="1:9" ht="12.75">
      <c r="A80" s="15" t="str">
        <f>IF(D78=12,CONCATENATE("Odp: Prawdopodobieństwo urodzin 12 osób w 12 różnych miesiącach wynosi: ",F78/E78)," UWAGA!  Zadanie posiada rozwiązanie jedynie dla liczby 12 osób. Wstaw do tabeli ilość osób liczbę 12.")</f>
        <v>Odp: Prawdopodobieństwo urodzin 12 osób w 12 różnych miesiącach wynosi: 5,37232170924783E-05</v>
      </c>
      <c r="B80" s="15"/>
      <c r="C80" s="15"/>
      <c r="D80" s="15"/>
      <c r="E80" s="15"/>
      <c r="F80" s="15"/>
      <c r="G80" s="15"/>
      <c r="H80" s="31"/>
      <c r="I80" s="31"/>
    </row>
    <row r="81" ht="12.75">
      <c r="A81" s="1" t="s">
        <v>40</v>
      </c>
    </row>
    <row r="82" spans="2:6" ht="12.75">
      <c r="B82" s="11" t="s">
        <v>49</v>
      </c>
      <c r="C82" s="11"/>
      <c r="D82" s="11"/>
      <c r="E82" s="11"/>
      <c r="F82" s="11"/>
    </row>
    <row r="83" spans="2:6" ht="12.75">
      <c r="B83" s="11" t="s">
        <v>48</v>
      </c>
      <c r="C83" s="11"/>
      <c r="D83" s="11"/>
      <c r="E83" s="11"/>
      <c r="F83" s="11"/>
    </row>
    <row r="85" spans="3:6" ht="25.5">
      <c r="C85" s="32" t="s">
        <v>42</v>
      </c>
      <c r="D85" s="28" t="s">
        <v>41</v>
      </c>
      <c r="E85" s="3" t="s">
        <v>38</v>
      </c>
      <c r="F85" s="3" t="s">
        <v>39</v>
      </c>
    </row>
    <row r="86" spans="4:6" ht="12.75">
      <c r="D86" s="33">
        <v>5</v>
      </c>
      <c r="E86" s="4">
        <f>IF(AND(D86&lt;12,D86&gt;0),POWER(12,D86),"Podaj 12 &gt; n &gt; 0")</f>
        <v>248832</v>
      </c>
      <c r="F86" s="30">
        <f>IF(AND(D86&lt;12,D86&gt;0),FACT(12)/(FACT(D86)*FACT(12-D86)),"Podaj 12 &gt; n &gt; 0")</f>
        <v>792</v>
      </c>
    </row>
    <row r="88" spans="1:7" ht="12.75">
      <c r="A88" s="14" t="str">
        <f>IF(AND(D86&lt;12,D86&gt;0),CONCATENATE("Odp: Prawdopodobieństwo urodzin ",D86," osób w różnych miesiącach wynosi: ",F86/E86),"  Podaj liczbę naturalną  0 &lt; n &lt; 12.")</f>
        <v>Odp: Prawdopodobieństwo urodzin 5 osób w różnych miesiącach wynosi: 0,00318287037037037</v>
      </c>
      <c r="B88" s="14"/>
      <c r="C88" s="14"/>
      <c r="D88" s="14"/>
      <c r="E88" s="14"/>
      <c r="F88" s="14"/>
      <c r="G88" s="14"/>
    </row>
    <row r="89" ht="12.75">
      <c r="A89" s="1" t="s">
        <v>50</v>
      </c>
    </row>
    <row r="90" spans="2:7" ht="12.75">
      <c r="B90" s="11" t="s">
        <v>51</v>
      </c>
      <c r="C90" s="11"/>
      <c r="D90" s="11"/>
      <c r="E90" s="11"/>
      <c r="F90" s="11"/>
      <c r="G90" s="11"/>
    </row>
    <row r="91" spans="2:7" ht="12.75">
      <c r="B91" s="11" t="s">
        <v>52</v>
      </c>
      <c r="C91" s="11"/>
      <c r="D91" s="11"/>
      <c r="E91" s="11"/>
      <c r="F91" s="11"/>
      <c r="G91" s="11"/>
    </row>
    <row r="92" spans="2:7" ht="12.75">
      <c r="B92" s="36" t="s">
        <v>53</v>
      </c>
      <c r="C92" s="11"/>
      <c r="D92" s="11"/>
      <c r="E92" s="11"/>
      <c r="F92" s="11"/>
      <c r="G92" s="11"/>
    </row>
    <row r="94" spans="3:6" ht="12.75">
      <c r="C94" s="37" t="s">
        <v>57</v>
      </c>
      <c r="D94" s="37" t="s">
        <v>54</v>
      </c>
      <c r="E94" s="37" t="s">
        <v>55</v>
      </c>
      <c r="F94" s="37" t="s">
        <v>56</v>
      </c>
    </row>
    <row r="95" spans="3:6" ht="12.75">
      <c r="C95" s="7">
        <v>10</v>
      </c>
      <c r="D95" s="4">
        <v>1</v>
      </c>
      <c r="E95" s="4">
        <v>2</v>
      </c>
      <c r="F95" s="4">
        <f>IF(AND(C95&gt;=3,D95=1,E95=2),C95-(D95+E95),"Patrz uwaga.")</f>
        <v>7</v>
      </c>
    </row>
    <row r="97" spans="3:6" ht="12.75">
      <c r="C97" s="39">
        <f>IF(AND(C95&gt;=3,D95=1,E95=2),D95/C95,"Zle dane")</f>
        <v>0.1</v>
      </c>
      <c r="D97" s="40">
        <f>IF(AND(C95&gt;=3,D95=1,E95=2),E95/C95,"Złe dane")</f>
        <v>0.2</v>
      </c>
      <c r="F97" s="38"/>
    </row>
    <row r="98" spans="3:4" ht="12.75">
      <c r="C98" s="45">
        <f>IF(AND(C95&gt;=3,D95=1,E95=2),F95/C95,"Złe dane")</f>
        <v>0.7</v>
      </c>
      <c r="D98" s="35"/>
    </row>
    <row r="99" ht="12.75">
      <c r="D99" s="18"/>
    </row>
    <row r="100" spans="4:6" ht="12.75">
      <c r="D100" s="41">
        <f>IF(AND(C95&gt;=3,D95=1,E95=2),D95/(C95-1),"Zle dane")</f>
        <v>0.1111111111111111</v>
      </c>
      <c r="E100" s="40">
        <f>IF(AND(C95&gt;=3,D95=1,E95=2),(E95-1)/(C95-1),"Złe dane")</f>
        <v>0.1111111111111111</v>
      </c>
      <c r="F100" s="44"/>
    </row>
    <row r="101" ht="12.75">
      <c r="E101" s="42">
        <f>IF(AND(C95&gt;=3,D95=1,E95=2),F95/(C95-1),"Złe dane")</f>
        <v>0.7777777777777778</v>
      </c>
    </row>
    <row r="103" spans="5:7" ht="12.75">
      <c r="E103" s="43">
        <f>IF(AND(C95&gt;=3,D95=1,E95=2),D95/(C95-2),"Złe dane")</f>
        <v>0.125</v>
      </c>
      <c r="G103" s="38"/>
    </row>
    <row r="104" ht="12.75">
      <c r="F104" s="42">
        <f>IF(AND(C95&gt;=3,D95=1,E95=2),F95/(C95-2),"Złe dane")</f>
        <v>0.875</v>
      </c>
    </row>
    <row r="107" spans="1:6" ht="12.75">
      <c r="A107" s="14" t="str">
        <f>IF(AND(C95&gt;=3,D95=1,E95=2),CONCATENATE("Odp: Prawdopodobieństwo wyciągnięcia losu wygrywającego wynosi:  ",C97+D97*D100+D97*E100*E103),"UWAGA!  Liczba losów musi być liczbą naturalną niemniejszą od 3. Zachowaj dane w zadaniu.")</f>
        <v>Odp: Prawdopodobieństwo wyciągnięcia losu wygrywającego wynosi:  0,125</v>
      </c>
      <c r="B107" s="14"/>
      <c r="C107" s="14"/>
      <c r="D107" s="14"/>
      <c r="E107" s="14"/>
      <c r="F107" s="14"/>
    </row>
    <row r="110" ht="12.75">
      <c r="C110" t="s">
        <v>59</v>
      </c>
    </row>
    <row r="111" ht="12.75">
      <c r="C111" t="s">
        <v>60</v>
      </c>
    </row>
  </sheetData>
  <mergeCells count="3">
    <mergeCell ref="A16:C16"/>
    <mergeCell ref="E16:G16"/>
    <mergeCell ref="A53:D53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&amp;CZastosowanie arkusza kalkulacyjnego Excel w rachunku przwdopodobieństwa.</oddHeader>
    <oddFooter>&amp;ROpracował: mgr Zygmunt Pastuszczak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2003-01-05T16:52:31Z</cp:lastPrinted>
  <dcterms:created xsi:type="dcterms:W3CDTF">2003-01-04T19:28:38Z</dcterms:created>
  <dcterms:modified xsi:type="dcterms:W3CDTF">2003-04-10T13:00:46Z</dcterms:modified>
  <cp:category/>
  <cp:version/>
  <cp:contentType/>
  <cp:contentStatus/>
</cp:coreProperties>
</file>